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-" sheetId="1" r:id="rId1"/>
  </sheets>
  <definedNames>
    <definedName name="Excel_BuiltIn_Print_Area" localSheetId="0">'-'!$E$3:$U$10</definedName>
    <definedName name="_xlnm.Print_Area" localSheetId="0">('-'!$A$2:$F$10,'-'!$V$2:$W$10,'-'!$Y$2:$AO$10)</definedName>
  </definedNames>
  <calcPr fullCalcOnLoad="1"/>
</workbook>
</file>

<file path=xl/sharedStrings.xml><?xml version="1.0" encoding="utf-8"?>
<sst xmlns="http://schemas.openxmlformats.org/spreadsheetml/2006/main" count="134" uniqueCount="113">
  <si>
    <t>PREDAVANJA</t>
  </si>
  <si>
    <t>Izrada dokumentacije za samostalni projekt</t>
  </si>
  <si>
    <t>max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</si>
  <si>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</si>
  <si>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</si>
  <si>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</si>
  <si>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</si>
  <si>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</si>
  <si>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</si>
  <si>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</si>
  <si>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</si>
  <si>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</si>
  <si>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</si>
  <si>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</si>
  <si>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</si>
  <si>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</si>
  <si>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</si>
  <si>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</si>
  <si>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Domaće Zadaće</t>
  </si>
  <si>
    <t>Ocjene po dijelovima</t>
  </si>
  <si>
    <t>USM</t>
  </si>
  <si>
    <t>UBB</t>
  </si>
  <si>
    <t>Ocjena</t>
  </si>
  <si>
    <t>std</t>
  </si>
  <si>
    <t>Ime</t>
  </si>
  <si>
    <t>Prezime</t>
  </si>
  <si>
    <t>2.10.</t>
  </si>
  <si>
    <t>9.10.</t>
  </si>
  <si>
    <t>16.10.</t>
  </si>
  <si>
    <t>23.10.</t>
  </si>
  <si>
    <t>30.10.</t>
  </si>
  <si>
    <t>13.11.</t>
  </si>
  <si>
    <t>20.11.</t>
  </si>
  <si>
    <t>27.11.</t>
  </si>
  <si>
    <t>4.12.</t>
  </si>
  <si>
    <t>11.12.</t>
  </si>
  <si>
    <t>18.12.</t>
  </si>
  <si>
    <t>8.1.</t>
  </si>
  <si>
    <t>15.1.</t>
  </si>
  <si>
    <t>UK%</t>
  </si>
  <si>
    <t>NBP</t>
  </si>
  <si>
    <t>DZ1</t>
  </si>
  <si>
    <t>DZ2</t>
  </si>
  <si>
    <t>DZ3</t>
  </si>
  <si>
    <t>DZ4</t>
  </si>
  <si>
    <t>DZ5</t>
  </si>
  <si>
    <t>DZ6</t>
  </si>
  <si>
    <t>DZ7</t>
  </si>
  <si>
    <t>DZ8</t>
  </si>
  <si>
    <t>DZ9</t>
  </si>
  <si>
    <t>NBZ</t>
  </si>
  <si>
    <t>Naziv</t>
  </si>
  <si>
    <t>Spec.</t>
  </si>
  <si>
    <t>Model.</t>
  </si>
  <si>
    <t>UX/UI</t>
  </si>
  <si>
    <t>Test.</t>
  </si>
  <si>
    <t>D</t>
  </si>
  <si>
    <t>Bartol</t>
  </si>
  <si>
    <t>Borozan</t>
  </si>
  <si>
    <t>P</t>
  </si>
  <si>
    <t>Branka</t>
  </si>
  <si>
    <t>Brkić</t>
  </si>
  <si>
    <t>e-Namirnice</t>
  </si>
  <si>
    <t>Lovro</t>
  </si>
  <si>
    <t>Buday</t>
  </si>
  <si>
    <t>Računi</t>
  </si>
  <si>
    <t>Mitar</t>
  </si>
  <si>
    <t>Cvjetković</t>
  </si>
  <si>
    <t>Decide Confidently</t>
  </si>
  <si>
    <t>Pavle</t>
  </si>
  <si>
    <t>Dević</t>
  </si>
  <si>
    <t>Anonimni forum</t>
  </si>
  <si>
    <t>Marko</t>
  </si>
  <si>
    <t>Grozdanić</t>
  </si>
  <si>
    <t>Heraldica</t>
  </si>
  <si>
    <t>Ana</t>
  </si>
  <si>
    <t>Habijanić</t>
  </si>
  <si>
    <t>Travel Buddy</t>
  </si>
  <si>
    <t>Iwan</t>
  </si>
  <si>
    <t>Josipović</t>
  </si>
  <si>
    <t>Foodstagram</t>
  </si>
  <si>
    <t>Josipa</t>
  </si>
  <si>
    <t>Klobučar-Maroš</t>
  </si>
  <si>
    <t>Turistička agencija</t>
  </si>
  <si>
    <t>Katarina</t>
  </si>
  <si>
    <t>Kopić</t>
  </si>
  <si>
    <t>e-Frizer</t>
  </si>
  <si>
    <t>Tomislav</t>
  </si>
  <si>
    <t>Mijošević</t>
  </si>
  <si>
    <t>Javni prijevoz</t>
  </si>
  <si>
    <t>Magdalena</t>
  </si>
  <si>
    <t>Nedić</t>
  </si>
  <si>
    <t>e-Ormar</t>
  </si>
  <si>
    <t>Denis</t>
  </si>
  <si>
    <t>Poljak</t>
  </si>
  <si>
    <t>e-Parking</t>
  </si>
  <si>
    <t>Prusina</t>
  </si>
  <si>
    <t>SMS Ormarić</t>
  </si>
  <si>
    <t>Mario</t>
  </si>
  <si>
    <t>Sabo</t>
  </si>
  <si>
    <t>CMS</t>
  </si>
  <si>
    <t>Dino</t>
  </si>
  <si>
    <t>Šarlija</t>
  </si>
  <si>
    <t>Oglasnik</t>
  </si>
  <si>
    <t>Dražen</t>
  </si>
  <si>
    <t>Šokčević</t>
  </si>
  <si>
    <t>Webshop</t>
  </si>
  <si>
    <t>Antonio</t>
  </si>
  <si>
    <t>Vidaković</t>
  </si>
  <si>
    <t>El.energija</t>
  </si>
  <si>
    <t>Ivan</t>
  </si>
  <si>
    <t>Židov</t>
  </si>
  <si>
    <t>Životopisi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</si>
</sst>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0.0"/>
  </numFmts>
  <fonts count="39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165" fontId="0" fillId="36" borderId="0" xfId="0" applyNumberFormat="1" applyFill="1" applyAlignment="1">
      <alignment horizontal="center"/>
    </xf>
    <xf numFmtId="0" fontId="0" fillId="36" borderId="0" xfId="0" applyFont="1" applyFill="1" applyAlignment="1">
      <alignment horizontal="center" wrapText="1"/>
    </xf>
    <xf numFmtId="0" fontId="3" fillId="36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0" fontId="0" fillId="36" borderId="0" xfId="0" applyNumberForma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9" fontId="0" fillId="36" borderId="0" xfId="0" applyNumberFormat="1" applyFill="1" applyAlignment="1">
      <alignment horizontal="center"/>
    </xf>
    <xf numFmtId="10" fontId="0" fillId="36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10" xfId="0" applyFont="1" applyFill="1" applyBorder="1" applyAlignment="1" applyProtection="1">
      <alignment horizontal="left" wrapText="1"/>
      <protection/>
    </xf>
    <xf numFmtId="1" fontId="0" fillId="34" borderId="0" xfId="0" applyNumberFormat="1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10" fontId="0" fillId="35" borderId="0" xfId="0" applyNumberFormat="1" applyFill="1" applyAlignment="1">
      <alignment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 wrapText="1"/>
      <protection/>
    </xf>
    <xf numFmtId="165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1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5C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3"/>
  <sheetViews>
    <sheetView tabSelected="1" zoomScale="116" zoomScaleNormal="116" zoomScalePageLayoutView="0" workbookViewId="0" topLeftCell="A1">
      <pane xSplit="6" topLeftCell="G1" activePane="topRight" state="frozen"/>
      <selection pane="topLeft" activeCell="A1" sqref="A1"/>
      <selection pane="topRight" activeCell="F22" sqref="F22"/>
    </sheetView>
  </sheetViews>
  <sheetFormatPr defaultColWidth="8.7109375" defaultRowHeight="12.75"/>
  <cols>
    <col min="1" max="1" width="5.421875" style="0" customWidth="1"/>
    <col min="2" max="2" width="8.7109375" style="0" customWidth="1"/>
    <col min="3" max="3" width="12.7109375" style="0" customWidth="1"/>
    <col min="4" max="4" width="4.140625" style="1" customWidth="1"/>
    <col min="5" max="5" width="10.7109375" style="0" customWidth="1"/>
    <col min="6" max="6" width="14.7109375" style="0" customWidth="1"/>
    <col min="7" max="10" width="4.28125" style="0" customWidth="1"/>
    <col min="11" max="19" width="4.28125" style="1" customWidth="1"/>
    <col min="20" max="20" width="1.1484375" style="1" customWidth="1"/>
    <col min="21" max="21" width="0.9921875" style="0" customWidth="1"/>
    <col min="22" max="22" width="8.7109375" style="0" customWidth="1"/>
    <col min="23" max="23" width="5.140625" style="0" customWidth="1"/>
    <col min="24" max="24" width="3.28125" style="0" customWidth="1"/>
    <col min="25" max="34" width="4.57421875" style="0" customWidth="1"/>
    <col min="35" max="35" width="8.00390625" style="0" customWidth="1"/>
    <col min="36" max="36" width="6.00390625" style="0" customWidth="1"/>
    <col min="37" max="37" width="3.7109375" style="0" customWidth="1"/>
    <col min="38" max="38" width="14.8515625" style="0" customWidth="1"/>
    <col min="39" max="39" width="7.00390625" style="1" customWidth="1"/>
    <col min="40" max="40" width="6.8515625" style="1" customWidth="1"/>
    <col min="41" max="41" width="6.421875" style="1" customWidth="1"/>
    <col min="42" max="42" width="6.7109375" style="1" customWidth="1"/>
    <col min="43" max="43" width="8.140625" style="0" customWidth="1"/>
    <col min="44" max="44" width="6.57421875" style="0" customWidth="1"/>
  </cols>
  <sheetData>
    <row r="1" spans="1:44" s="9" customFormat="1" ht="12.75">
      <c r="A1" s="1"/>
      <c r="B1" s="1"/>
      <c r="C1" s="1"/>
      <c r="D1" s="2"/>
      <c r="E1" s="3"/>
      <c r="F1" s="3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7"/>
      <c r="W1" s="8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L1" s="11" t="s">
        <v>1</v>
      </c>
      <c r="AM1" s="12"/>
      <c r="AN1" s="12"/>
      <c r="AO1" s="12"/>
      <c r="AP1" s="12"/>
      <c r="AQ1" s="12" t="s">
        <v>2</v>
      </c>
      <c r="AR1" s="11"/>
    </row>
    <row r="2" spans="1:44" s="9" customFormat="1" ht="12.75">
      <c r="A2" s="1">
        <v>30</v>
      </c>
      <c r="B2" s="1"/>
      <c r="C2" s="1"/>
      <c r="D2" s="2"/>
      <c r="E2" s="3"/>
      <c r="F2" s="3"/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6" t="s">
        <v>17</v>
      </c>
      <c r="V2" s="7">
        <v>26</v>
      </c>
      <c r="W2" s="8"/>
      <c r="Y2" s="10" t="s">
        <v>18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L2" s="11"/>
      <c r="AM2" s="13" t="s">
        <v>19</v>
      </c>
      <c r="AN2" s="12"/>
      <c r="AO2" s="12"/>
      <c r="AP2" s="12"/>
      <c r="AQ2" s="12">
        <v>400</v>
      </c>
      <c r="AR2" s="11"/>
    </row>
    <row r="3" spans="1:44" s="9" customFormat="1" ht="12.75">
      <c r="A3" s="2" t="s">
        <v>20</v>
      </c>
      <c r="B3" s="2" t="s">
        <v>21</v>
      </c>
      <c r="C3" s="2" t="s">
        <v>22</v>
      </c>
      <c r="D3" s="2" t="s">
        <v>23</v>
      </c>
      <c r="E3" s="3" t="s">
        <v>24</v>
      </c>
      <c r="F3" s="3" t="s">
        <v>25</v>
      </c>
      <c r="G3" s="14" t="s">
        <v>26</v>
      </c>
      <c r="H3" s="14" t="s">
        <v>27</v>
      </c>
      <c r="I3" s="14" t="s">
        <v>28</v>
      </c>
      <c r="J3" s="14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14" t="s">
        <v>34</v>
      </c>
      <c r="P3" s="14" t="s">
        <v>35</v>
      </c>
      <c r="Q3" s="14" t="s">
        <v>36</v>
      </c>
      <c r="R3" s="14" t="s">
        <v>37</v>
      </c>
      <c r="S3" s="14" t="s">
        <v>38</v>
      </c>
      <c r="T3" s="14"/>
      <c r="U3" s="14"/>
      <c r="V3" s="7" t="s">
        <v>39</v>
      </c>
      <c r="W3" s="7" t="s">
        <v>40</v>
      </c>
      <c r="Y3" s="15" t="s">
        <v>41</v>
      </c>
      <c r="Z3" s="15" t="s">
        <v>42</v>
      </c>
      <c r="AA3" s="15" t="s">
        <v>43</v>
      </c>
      <c r="AB3" s="16" t="s">
        <v>44</v>
      </c>
      <c r="AC3" s="16" t="s">
        <v>45</v>
      </c>
      <c r="AD3" s="16" t="s">
        <v>46</v>
      </c>
      <c r="AE3" s="16" t="s">
        <v>47</v>
      </c>
      <c r="AF3" s="16" t="s">
        <v>48</v>
      </c>
      <c r="AG3" s="16" t="s">
        <v>49</v>
      </c>
      <c r="AH3" s="16">
        <v>10</v>
      </c>
      <c r="AI3" s="16" t="s">
        <v>39</v>
      </c>
      <c r="AJ3" s="16" t="s">
        <v>50</v>
      </c>
      <c r="AL3" s="12" t="s">
        <v>51</v>
      </c>
      <c r="AM3" s="12" t="s">
        <v>52</v>
      </c>
      <c r="AN3" s="12" t="s">
        <v>53</v>
      </c>
      <c r="AO3" s="12" t="s">
        <v>54</v>
      </c>
      <c r="AP3" s="12" t="s">
        <v>55</v>
      </c>
      <c r="AQ3" s="12" t="s">
        <v>39</v>
      </c>
      <c r="AR3" s="12" t="s">
        <v>40</v>
      </c>
    </row>
    <row r="4" spans="1:44" ht="12.75">
      <c r="A4" s="17">
        <f aca="true" t="shared" si="0" ref="A4:A22">6*(W4+AJ4+AR4)</f>
        <v>0</v>
      </c>
      <c r="B4" s="18">
        <f aca="true" t="shared" si="1" ref="B4:B22">V4*10+AI4*35+AQ4*25+A4</f>
        <v>7.6923076923076925</v>
      </c>
      <c r="C4" s="18" t="str">
        <f aca="true" t="shared" si="2" ref="C4:C22">(IF(A4&gt;0,IF(A4&gt;=15,IF(B4&gt;=60,IF(B4&gt;=75,IF(B4&gt;=90,"izvrstan (5)","vrlo dobar (4)"),"dobar (3)"),"dovoljan (2)"),"nije pol."),"nije odg."))</f>
        <v>nije odg.</v>
      </c>
      <c r="D4" s="19" t="s">
        <v>56</v>
      </c>
      <c r="E4" s="20" t="s">
        <v>57</v>
      </c>
      <c r="F4" s="20" t="s">
        <v>58</v>
      </c>
      <c r="G4" s="21"/>
      <c r="H4" s="21">
        <v>2</v>
      </c>
      <c r="I4" s="22">
        <v>2</v>
      </c>
      <c r="J4" s="22">
        <v>2</v>
      </c>
      <c r="K4" s="22">
        <v>2</v>
      </c>
      <c r="L4" s="22">
        <v>2</v>
      </c>
      <c r="M4" s="22">
        <v>2</v>
      </c>
      <c r="N4" s="22"/>
      <c r="O4" s="22"/>
      <c r="P4" s="22">
        <v>2</v>
      </c>
      <c r="Q4" s="22">
        <v>2</v>
      </c>
      <c r="R4" s="22">
        <v>2</v>
      </c>
      <c r="S4" s="22">
        <v>2</v>
      </c>
      <c r="T4" s="21"/>
      <c r="U4" s="21"/>
      <c r="V4" s="23">
        <f aca="true" t="shared" si="3" ref="V4:V22">SUM(G4:U4)/$V$2</f>
        <v>0.7692307692307693</v>
      </c>
      <c r="W4" s="7">
        <v>0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24">
        <f aca="true" t="shared" si="4" ref="AI4:AI22">SUM(Y4:AH4)/1000</f>
        <v>0</v>
      </c>
      <c r="AJ4" s="25">
        <v>0</v>
      </c>
      <c r="AL4" s="26"/>
      <c r="AM4" s="17"/>
      <c r="AN4" s="24"/>
      <c r="AO4" s="27"/>
      <c r="AP4" s="25"/>
      <c r="AQ4" s="28">
        <f aca="true" t="shared" si="5" ref="AQ4:AQ22">SUM(AM4:AP4)/$AQ$2</f>
        <v>0</v>
      </c>
      <c r="AR4" s="25">
        <v>0</v>
      </c>
    </row>
    <row r="5" spans="1:44" ht="12.75">
      <c r="A5" s="1">
        <f t="shared" si="0"/>
        <v>12</v>
      </c>
      <c r="B5" s="29">
        <f t="shared" si="1"/>
        <v>72.42307692307692</v>
      </c>
      <c r="C5" s="29" t="str">
        <f t="shared" si="2"/>
        <v>nije pol.</v>
      </c>
      <c r="D5" s="30" t="s">
        <v>59</v>
      </c>
      <c r="E5" s="31" t="s">
        <v>60</v>
      </c>
      <c r="F5" s="31" t="s">
        <v>61</v>
      </c>
      <c r="G5" s="22">
        <v>2</v>
      </c>
      <c r="H5" s="22">
        <v>2</v>
      </c>
      <c r="I5" s="22">
        <v>2</v>
      </c>
      <c r="J5" s="22">
        <v>2</v>
      </c>
      <c r="K5" s="22">
        <v>2</v>
      </c>
      <c r="L5" s="22">
        <v>2</v>
      </c>
      <c r="M5" s="22"/>
      <c r="N5" s="22">
        <v>2</v>
      </c>
      <c r="O5" s="22">
        <v>2</v>
      </c>
      <c r="P5" s="22">
        <v>2</v>
      </c>
      <c r="Q5" s="22"/>
      <c r="R5" s="22"/>
      <c r="S5" s="22"/>
      <c r="T5" s="22"/>
      <c r="U5" s="22"/>
      <c r="V5" s="23">
        <f t="shared" si="3"/>
        <v>0.6923076923076923</v>
      </c>
      <c r="W5" s="7">
        <v>0</v>
      </c>
      <c r="Y5" s="32">
        <v>85</v>
      </c>
      <c r="Z5" s="32">
        <v>93</v>
      </c>
      <c r="AA5" s="32">
        <v>100</v>
      </c>
      <c r="AB5" s="32">
        <v>90</v>
      </c>
      <c r="AC5" s="32">
        <v>65</v>
      </c>
      <c r="AD5" s="32">
        <v>90</v>
      </c>
      <c r="AE5" s="32">
        <v>80</v>
      </c>
      <c r="AF5" s="32">
        <v>64</v>
      </c>
      <c r="AG5" s="32">
        <v>98</v>
      </c>
      <c r="AH5" s="32">
        <v>85</v>
      </c>
      <c r="AI5" s="33">
        <f t="shared" si="4"/>
        <v>0.85</v>
      </c>
      <c r="AJ5" s="16">
        <v>1</v>
      </c>
      <c r="AK5" s="34"/>
      <c r="AL5" s="35" t="s">
        <v>62</v>
      </c>
      <c r="AM5" s="36">
        <v>85</v>
      </c>
      <c r="AN5" s="36">
        <v>100</v>
      </c>
      <c r="AO5" s="36">
        <v>100</v>
      </c>
      <c r="AP5" s="36">
        <v>95</v>
      </c>
      <c r="AQ5" s="37">
        <f t="shared" si="5"/>
        <v>0.95</v>
      </c>
      <c r="AR5" s="12">
        <v>1</v>
      </c>
    </row>
    <row r="6" spans="1:44" ht="12.75">
      <c r="A6" s="1">
        <f t="shared" si="0"/>
        <v>24</v>
      </c>
      <c r="B6" s="29">
        <f t="shared" si="1"/>
        <v>89.635</v>
      </c>
      <c r="C6" s="29" t="str">
        <f t="shared" si="2"/>
        <v>vrlo dobar (4)</v>
      </c>
      <c r="D6" s="30" t="s">
        <v>59</v>
      </c>
      <c r="E6" s="31" t="s">
        <v>63</v>
      </c>
      <c r="F6" s="31" t="s">
        <v>64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/>
      <c r="U6" s="22"/>
      <c r="V6" s="23">
        <f t="shared" si="3"/>
        <v>1</v>
      </c>
      <c r="W6" s="7">
        <v>1</v>
      </c>
      <c r="Y6" s="32">
        <v>90</v>
      </c>
      <c r="Z6" s="32">
        <v>75</v>
      </c>
      <c r="AA6" s="32">
        <v>85</v>
      </c>
      <c r="AB6" s="32">
        <v>87</v>
      </c>
      <c r="AC6" s="32">
        <v>95</v>
      </c>
      <c r="AD6" s="32">
        <v>100</v>
      </c>
      <c r="AE6" s="32">
        <v>89</v>
      </c>
      <c r="AF6" s="32">
        <v>100</v>
      </c>
      <c r="AG6" s="32">
        <v>95</v>
      </c>
      <c r="AH6" s="32">
        <v>95</v>
      </c>
      <c r="AI6" s="33">
        <f t="shared" si="4"/>
        <v>0.911</v>
      </c>
      <c r="AJ6" s="16">
        <v>2</v>
      </c>
      <c r="AK6" s="34"/>
      <c r="AL6" s="35" t="s">
        <v>65</v>
      </c>
      <c r="AM6" s="36">
        <v>95</v>
      </c>
      <c r="AN6" s="36">
        <v>95</v>
      </c>
      <c r="AO6" s="36">
        <v>95</v>
      </c>
      <c r="AP6" s="36">
        <v>95</v>
      </c>
      <c r="AQ6" s="37">
        <f t="shared" si="5"/>
        <v>0.95</v>
      </c>
      <c r="AR6" s="12">
        <v>1</v>
      </c>
    </row>
    <row r="7" spans="1:44" s="40" customFormat="1" ht="12.75">
      <c r="A7" s="1">
        <f t="shared" si="0"/>
        <v>0</v>
      </c>
      <c r="B7" s="29">
        <f t="shared" si="1"/>
        <v>40.95057692307692</v>
      </c>
      <c r="C7" s="29" t="str">
        <f t="shared" si="2"/>
        <v>nije odg.</v>
      </c>
      <c r="D7" s="38" t="s">
        <v>56</v>
      </c>
      <c r="E7" s="39" t="s">
        <v>66</v>
      </c>
      <c r="F7" s="39" t="s">
        <v>67</v>
      </c>
      <c r="G7" s="21"/>
      <c r="H7" s="21"/>
      <c r="I7" s="22">
        <v>2</v>
      </c>
      <c r="J7" s="22">
        <v>2</v>
      </c>
      <c r="K7" s="22">
        <v>2</v>
      </c>
      <c r="L7" s="22">
        <v>2</v>
      </c>
      <c r="M7" s="22"/>
      <c r="N7" s="22">
        <v>2</v>
      </c>
      <c r="O7" s="22">
        <v>2</v>
      </c>
      <c r="P7" s="22">
        <v>2</v>
      </c>
      <c r="Q7" s="22">
        <v>2</v>
      </c>
      <c r="R7" s="22"/>
      <c r="S7" s="22">
        <v>2</v>
      </c>
      <c r="T7" s="21"/>
      <c r="U7" s="21"/>
      <c r="V7" s="23">
        <f t="shared" si="3"/>
        <v>0.6923076923076923</v>
      </c>
      <c r="W7" s="7">
        <v>0</v>
      </c>
      <c r="X7"/>
      <c r="Y7" s="32">
        <v>90</v>
      </c>
      <c r="Z7" s="32">
        <v>80</v>
      </c>
      <c r="AA7" s="32">
        <v>95</v>
      </c>
      <c r="AB7" s="32">
        <v>81</v>
      </c>
      <c r="AC7" s="32">
        <v>74</v>
      </c>
      <c r="AD7" s="32">
        <v>60</v>
      </c>
      <c r="AE7" s="32">
        <v>19</v>
      </c>
      <c r="AF7" s="32">
        <v>0</v>
      </c>
      <c r="AG7" s="32">
        <v>0</v>
      </c>
      <c r="AH7" s="32">
        <v>0</v>
      </c>
      <c r="AI7" s="33">
        <f t="shared" si="4"/>
        <v>0.499</v>
      </c>
      <c r="AJ7" s="16">
        <v>0</v>
      </c>
      <c r="AK7"/>
      <c r="AL7" s="35" t="s">
        <v>68</v>
      </c>
      <c r="AM7" s="36">
        <v>90</v>
      </c>
      <c r="AN7" s="36">
        <v>90</v>
      </c>
      <c r="AO7" s="36">
        <v>85</v>
      </c>
      <c r="AP7" s="36">
        <v>0</v>
      </c>
      <c r="AQ7" s="37">
        <f t="shared" si="5"/>
        <v>0.6625</v>
      </c>
      <c r="AR7" s="12">
        <v>0</v>
      </c>
    </row>
    <row r="8" spans="1:44" ht="12.75">
      <c r="A8" s="1">
        <f t="shared" si="0"/>
        <v>6</v>
      </c>
      <c r="B8" s="29">
        <f t="shared" si="1"/>
        <v>55.931538461538466</v>
      </c>
      <c r="C8" s="29" t="str">
        <f t="shared" si="2"/>
        <v>nije pol.</v>
      </c>
      <c r="D8" s="38" t="s">
        <v>59</v>
      </c>
      <c r="E8" s="39" t="s">
        <v>69</v>
      </c>
      <c r="F8" s="39" t="s">
        <v>70</v>
      </c>
      <c r="G8" s="21">
        <v>2</v>
      </c>
      <c r="H8" s="21">
        <v>2</v>
      </c>
      <c r="I8" s="22">
        <v>2</v>
      </c>
      <c r="J8" s="22">
        <v>2</v>
      </c>
      <c r="K8" s="22">
        <v>2</v>
      </c>
      <c r="L8" s="22">
        <v>2</v>
      </c>
      <c r="M8" s="22"/>
      <c r="N8" s="22">
        <v>2</v>
      </c>
      <c r="O8" s="22">
        <v>2</v>
      </c>
      <c r="P8" s="22">
        <v>2</v>
      </c>
      <c r="Q8" s="22"/>
      <c r="R8" s="22">
        <v>2</v>
      </c>
      <c r="S8" s="22">
        <v>2</v>
      </c>
      <c r="T8" s="21"/>
      <c r="U8" s="21"/>
      <c r="V8" s="23">
        <f t="shared" si="3"/>
        <v>0.8461538461538461</v>
      </c>
      <c r="W8" s="7">
        <v>0</v>
      </c>
      <c r="Y8" s="32">
        <v>60</v>
      </c>
      <c r="Z8" s="32">
        <v>95</v>
      </c>
      <c r="AA8" s="32">
        <v>95</v>
      </c>
      <c r="AB8" s="32">
        <v>94</v>
      </c>
      <c r="AC8" s="32">
        <v>35</v>
      </c>
      <c r="AD8" s="32">
        <v>100</v>
      </c>
      <c r="AE8" s="32">
        <v>63</v>
      </c>
      <c r="AF8" s="32">
        <v>0</v>
      </c>
      <c r="AG8" s="32">
        <v>0</v>
      </c>
      <c r="AH8" s="32">
        <v>0</v>
      </c>
      <c r="AI8" s="33">
        <f t="shared" si="4"/>
        <v>0.542</v>
      </c>
      <c r="AJ8" s="16">
        <v>0</v>
      </c>
      <c r="AL8" s="35" t="s">
        <v>71</v>
      </c>
      <c r="AM8" s="41">
        <v>100</v>
      </c>
      <c r="AN8" s="36">
        <v>80</v>
      </c>
      <c r="AO8" s="36">
        <v>90</v>
      </c>
      <c r="AP8" s="36">
        <v>90</v>
      </c>
      <c r="AQ8" s="37">
        <f t="shared" si="5"/>
        <v>0.9</v>
      </c>
      <c r="AR8" s="12">
        <v>1</v>
      </c>
    </row>
    <row r="9" spans="1:44" ht="12.75">
      <c r="A9" s="1">
        <f t="shared" si="0"/>
        <v>6</v>
      </c>
      <c r="B9" s="29">
        <f t="shared" si="1"/>
        <v>61.00711538461539</v>
      </c>
      <c r="C9" s="29" t="str">
        <f t="shared" si="2"/>
        <v>nije pol.</v>
      </c>
      <c r="D9" s="38" t="s">
        <v>59</v>
      </c>
      <c r="E9" s="39" t="s">
        <v>72</v>
      </c>
      <c r="F9" s="39" t="s">
        <v>73</v>
      </c>
      <c r="G9" s="21">
        <v>2</v>
      </c>
      <c r="H9" s="21">
        <v>2</v>
      </c>
      <c r="I9" s="22">
        <v>2</v>
      </c>
      <c r="J9" s="22">
        <v>2</v>
      </c>
      <c r="K9" s="22"/>
      <c r="L9" s="22"/>
      <c r="M9" s="22"/>
      <c r="N9" s="22">
        <v>2</v>
      </c>
      <c r="O9" s="22">
        <v>2</v>
      </c>
      <c r="P9" s="22"/>
      <c r="Q9" s="22"/>
      <c r="R9" s="22"/>
      <c r="S9" s="22">
        <v>2</v>
      </c>
      <c r="T9" s="21"/>
      <c r="U9" s="21"/>
      <c r="V9" s="23">
        <f t="shared" si="3"/>
        <v>0.5384615384615384</v>
      </c>
      <c r="W9" s="7">
        <v>0</v>
      </c>
      <c r="Y9" s="32">
        <v>85</v>
      </c>
      <c r="Z9" s="32">
        <v>98</v>
      </c>
      <c r="AA9" s="32">
        <v>85</v>
      </c>
      <c r="AB9" s="32">
        <v>71</v>
      </c>
      <c r="AC9" s="32">
        <v>40</v>
      </c>
      <c r="AD9" s="32">
        <v>100</v>
      </c>
      <c r="AE9" s="32">
        <v>74</v>
      </c>
      <c r="AF9" s="32">
        <v>77</v>
      </c>
      <c r="AG9" s="32">
        <v>80</v>
      </c>
      <c r="AH9" s="32">
        <v>56</v>
      </c>
      <c r="AI9" s="33">
        <f t="shared" si="4"/>
        <v>0.766</v>
      </c>
      <c r="AJ9" s="16">
        <v>0</v>
      </c>
      <c r="AL9" s="35" t="s">
        <v>74</v>
      </c>
      <c r="AM9" s="36">
        <v>95</v>
      </c>
      <c r="AN9" s="36">
        <v>95</v>
      </c>
      <c r="AO9" s="36">
        <v>85</v>
      </c>
      <c r="AP9" s="36">
        <v>90</v>
      </c>
      <c r="AQ9" s="37">
        <f t="shared" si="5"/>
        <v>0.9125</v>
      </c>
      <c r="AR9" s="12">
        <v>1</v>
      </c>
    </row>
    <row r="10" spans="1:44" ht="12.75">
      <c r="A10" s="1">
        <f t="shared" si="0"/>
        <v>6</v>
      </c>
      <c r="B10" s="29">
        <f t="shared" si="1"/>
        <v>62.50807692307693</v>
      </c>
      <c r="C10" s="29" t="str">
        <f t="shared" si="2"/>
        <v>nije pol.</v>
      </c>
      <c r="D10" s="30" t="s">
        <v>56</v>
      </c>
      <c r="E10" s="42" t="s">
        <v>75</v>
      </c>
      <c r="F10" s="42" t="s">
        <v>76</v>
      </c>
      <c r="G10" s="22"/>
      <c r="H10" s="22"/>
      <c r="I10" s="22">
        <v>2</v>
      </c>
      <c r="J10" s="22">
        <v>2</v>
      </c>
      <c r="K10" s="22">
        <v>2</v>
      </c>
      <c r="L10" s="22">
        <v>2</v>
      </c>
      <c r="M10" s="22"/>
      <c r="N10" s="22"/>
      <c r="O10" s="22">
        <v>2</v>
      </c>
      <c r="P10" s="22">
        <v>2</v>
      </c>
      <c r="Q10" s="22">
        <v>2</v>
      </c>
      <c r="R10" s="22">
        <v>2</v>
      </c>
      <c r="S10" s="22">
        <v>2</v>
      </c>
      <c r="T10" s="22"/>
      <c r="U10" s="22"/>
      <c r="V10" s="23">
        <f t="shared" si="3"/>
        <v>0.6923076923076923</v>
      </c>
      <c r="W10" s="7">
        <v>0</v>
      </c>
      <c r="Y10" s="32">
        <v>65</v>
      </c>
      <c r="Z10" s="32">
        <v>75</v>
      </c>
      <c r="AA10" s="32">
        <v>80</v>
      </c>
      <c r="AB10" s="32">
        <v>100</v>
      </c>
      <c r="AC10" s="32">
        <v>95</v>
      </c>
      <c r="AD10" s="32">
        <v>100</v>
      </c>
      <c r="AE10" s="32">
        <v>76</v>
      </c>
      <c r="AF10" s="32">
        <v>48</v>
      </c>
      <c r="AG10" s="32">
        <v>70</v>
      </c>
      <c r="AH10" s="32">
        <v>47</v>
      </c>
      <c r="AI10" s="33">
        <f t="shared" si="4"/>
        <v>0.756</v>
      </c>
      <c r="AJ10" s="16">
        <v>0</v>
      </c>
      <c r="AK10" s="34"/>
      <c r="AL10" s="35" t="s">
        <v>77</v>
      </c>
      <c r="AM10" s="36">
        <v>75</v>
      </c>
      <c r="AN10" s="36">
        <v>100</v>
      </c>
      <c r="AO10" s="36">
        <v>100</v>
      </c>
      <c r="AP10" s="36">
        <v>95</v>
      </c>
      <c r="AQ10" s="37">
        <f t="shared" si="5"/>
        <v>0.925</v>
      </c>
      <c r="AR10" s="12">
        <v>1</v>
      </c>
    </row>
    <row r="11" spans="1:44" ht="12.75">
      <c r="A11" s="1">
        <f t="shared" si="0"/>
        <v>0</v>
      </c>
      <c r="B11" s="29">
        <f t="shared" si="1"/>
        <v>51.245576923076925</v>
      </c>
      <c r="C11" s="43" t="str">
        <f t="shared" si="2"/>
        <v>nije odg.</v>
      </c>
      <c r="D11" s="44" t="s">
        <v>56</v>
      </c>
      <c r="E11" s="42" t="s">
        <v>78</v>
      </c>
      <c r="F11" s="42" t="s">
        <v>79</v>
      </c>
      <c r="G11" s="22"/>
      <c r="H11" s="22"/>
      <c r="I11" s="22">
        <v>2</v>
      </c>
      <c r="J11" s="22">
        <v>2</v>
      </c>
      <c r="K11" s="22">
        <v>2</v>
      </c>
      <c r="L11" s="22">
        <v>2</v>
      </c>
      <c r="M11" s="22"/>
      <c r="N11" s="22"/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/>
      <c r="U11" s="22"/>
      <c r="V11" s="23">
        <f t="shared" si="3"/>
        <v>0.6923076923076923</v>
      </c>
      <c r="W11" s="7">
        <v>0</v>
      </c>
      <c r="X11" s="40"/>
      <c r="Y11" s="32">
        <v>60</v>
      </c>
      <c r="Z11" s="32">
        <v>70</v>
      </c>
      <c r="AA11" s="32">
        <v>65</v>
      </c>
      <c r="AB11" s="32">
        <v>71</v>
      </c>
      <c r="AC11" s="32">
        <v>90</v>
      </c>
      <c r="AD11" s="32">
        <v>100</v>
      </c>
      <c r="AE11" s="32">
        <v>69</v>
      </c>
      <c r="AF11" s="32">
        <v>46</v>
      </c>
      <c r="AG11" s="32">
        <v>65</v>
      </c>
      <c r="AH11" s="32">
        <v>50</v>
      </c>
      <c r="AI11" s="33">
        <f t="shared" si="4"/>
        <v>0.686</v>
      </c>
      <c r="AJ11" s="16">
        <v>0</v>
      </c>
      <c r="AK11" s="34"/>
      <c r="AL11" s="35" t="s">
        <v>80</v>
      </c>
      <c r="AM11" s="36">
        <v>60</v>
      </c>
      <c r="AN11" s="36">
        <v>85</v>
      </c>
      <c r="AO11" s="36">
        <v>95</v>
      </c>
      <c r="AP11" s="36">
        <v>85</v>
      </c>
      <c r="AQ11" s="37">
        <f t="shared" si="5"/>
        <v>0.8125</v>
      </c>
      <c r="AR11" s="12">
        <v>0</v>
      </c>
    </row>
    <row r="12" spans="1:44" ht="14.25" customHeight="1">
      <c r="A12" s="1">
        <f t="shared" si="0"/>
        <v>6</v>
      </c>
      <c r="B12" s="29">
        <f t="shared" si="1"/>
        <v>62.61634615384616</v>
      </c>
      <c r="C12" s="29" t="str">
        <f t="shared" si="2"/>
        <v>nije pol.</v>
      </c>
      <c r="D12" s="38" t="s">
        <v>56</v>
      </c>
      <c r="E12" s="39" t="s">
        <v>81</v>
      </c>
      <c r="F12" s="39" t="s">
        <v>82</v>
      </c>
      <c r="G12" s="21"/>
      <c r="H12" s="21">
        <v>2</v>
      </c>
      <c r="I12" s="22">
        <v>2</v>
      </c>
      <c r="J12" s="22">
        <v>2</v>
      </c>
      <c r="K12" s="22"/>
      <c r="L12" s="22">
        <v>2</v>
      </c>
      <c r="M12" s="22"/>
      <c r="N12" s="22"/>
      <c r="O12" s="22">
        <v>2</v>
      </c>
      <c r="P12" s="22"/>
      <c r="Q12" s="22">
        <v>2</v>
      </c>
      <c r="R12" s="22">
        <v>2</v>
      </c>
      <c r="S12" s="22">
        <v>2</v>
      </c>
      <c r="T12" s="21"/>
      <c r="U12" s="21"/>
      <c r="V12" s="23">
        <f t="shared" si="3"/>
        <v>0.6153846153846154</v>
      </c>
      <c r="W12" s="7">
        <v>0</v>
      </c>
      <c r="Y12" s="32">
        <v>90</v>
      </c>
      <c r="Z12" s="32">
        <v>95</v>
      </c>
      <c r="AA12" s="32">
        <v>90</v>
      </c>
      <c r="AB12" s="32">
        <v>40</v>
      </c>
      <c r="AC12" s="32">
        <v>90</v>
      </c>
      <c r="AD12" s="32">
        <v>85</v>
      </c>
      <c r="AE12" s="32">
        <v>60</v>
      </c>
      <c r="AF12" s="32">
        <v>94</v>
      </c>
      <c r="AG12" s="32">
        <v>76</v>
      </c>
      <c r="AH12" s="32">
        <v>70</v>
      </c>
      <c r="AI12" s="33">
        <f t="shared" si="4"/>
        <v>0.79</v>
      </c>
      <c r="AJ12" s="16">
        <v>0</v>
      </c>
      <c r="AL12" s="35" t="s">
        <v>83</v>
      </c>
      <c r="AM12" s="36">
        <v>90</v>
      </c>
      <c r="AN12" s="36">
        <v>95</v>
      </c>
      <c r="AO12" s="36">
        <v>80</v>
      </c>
      <c r="AP12" s="36">
        <v>100</v>
      </c>
      <c r="AQ12" s="37">
        <f t="shared" si="5"/>
        <v>0.9125</v>
      </c>
      <c r="AR12" s="12">
        <v>1</v>
      </c>
    </row>
    <row r="13" spans="1:44" ht="12.75">
      <c r="A13" s="1">
        <f t="shared" si="0"/>
        <v>18</v>
      </c>
      <c r="B13" s="29">
        <f t="shared" si="1"/>
        <v>81.91576923076923</v>
      </c>
      <c r="C13" s="29" t="str">
        <f t="shared" si="2"/>
        <v>vrlo dobar (4)</v>
      </c>
      <c r="D13" s="44" t="s">
        <v>59</v>
      </c>
      <c r="E13" s="31" t="s">
        <v>84</v>
      </c>
      <c r="F13" s="31" t="s">
        <v>85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/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/>
      <c r="U13" s="22"/>
      <c r="V13" s="23">
        <f t="shared" si="3"/>
        <v>0.9230769230769231</v>
      </c>
      <c r="W13" s="7">
        <v>1</v>
      </c>
      <c r="Y13" s="32">
        <v>85</v>
      </c>
      <c r="Z13" s="32">
        <v>95</v>
      </c>
      <c r="AA13" s="32">
        <v>100</v>
      </c>
      <c r="AB13" s="32">
        <v>90</v>
      </c>
      <c r="AC13" s="32">
        <v>65</v>
      </c>
      <c r="AD13" s="32">
        <v>95</v>
      </c>
      <c r="AE13" s="32">
        <v>82</v>
      </c>
      <c r="AF13" s="32">
        <v>71</v>
      </c>
      <c r="AG13" s="32">
        <v>88</v>
      </c>
      <c r="AH13" s="32">
        <v>95</v>
      </c>
      <c r="AI13" s="33">
        <f t="shared" si="4"/>
        <v>0.866</v>
      </c>
      <c r="AJ13" s="16">
        <v>1</v>
      </c>
      <c r="AK13" s="34"/>
      <c r="AL13" s="35" t="s">
        <v>86</v>
      </c>
      <c r="AM13" s="36">
        <v>95</v>
      </c>
      <c r="AN13" s="36">
        <v>100</v>
      </c>
      <c r="AO13" s="36">
        <v>100</v>
      </c>
      <c r="AP13" s="36">
        <v>95</v>
      </c>
      <c r="AQ13" s="37">
        <f t="shared" si="5"/>
        <v>0.975</v>
      </c>
      <c r="AR13" s="12">
        <v>1</v>
      </c>
    </row>
    <row r="14" spans="1:44" ht="12.75">
      <c r="A14" s="1">
        <f t="shared" si="0"/>
        <v>0</v>
      </c>
      <c r="B14" s="29">
        <f t="shared" si="1"/>
        <v>31.51346153846154</v>
      </c>
      <c r="C14" s="29" t="str">
        <f t="shared" si="2"/>
        <v>nije odg.</v>
      </c>
      <c r="D14" s="38" t="s">
        <v>56</v>
      </c>
      <c r="E14" s="39" t="s">
        <v>87</v>
      </c>
      <c r="F14" s="39" t="s">
        <v>88</v>
      </c>
      <c r="G14" s="21"/>
      <c r="H14" s="21"/>
      <c r="I14" s="22">
        <v>2</v>
      </c>
      <c r="J14" s="22"/>
      <c r="K14" s="22"/>
      <c r="L14" s="22"/>
      <c r="M14" s="22"/>
      <c r="N14" s="22"/>
      <c r="O14" s="22"/>
      <c r="P14" s="22"/>
      <c r="Q14" s="22"/>
      <c r="R14" s="22"/>
      <c r="S14" s="22">
        <v>2</v>
      </c>
      <c r="T14" s="21"/>
      <c r="U14" s="21"/>
      <c r="V14" s="23">
        <f t="shared" si="3"/>
        <v>0.15384615384615385</v>
      </c>
      <c r="W14" s="7">
        <v>0</v>
      </c>
      <c r="Y14" s="32">
        <v>80</v>
      </c>
      <c r="Z14" s="32">
        <v>75</v>
      </c>
      <c r="AA14" s="32">
        <v>55</v>
      </c>
      <c r="AB14" s="32">
        <v>30</v>
      </c>
      <c r="AC14" s="32">
        <v>32</v>
      </c>
      <c r="AD14" s="32">
        <v>80</v>
      </c>
      <c r="AE14" s="32">
        <v>48</v>
      </c>
      <c r="AF14" s="32">
        <v>95</v>
      </c>
      <c r="AG14" s="32">
        <v>85</v>
      </c>
      <c r="AH14" s="32">
        <v>80</v>
      </c>
      <c r="AI14" s="33">
        <f t="shared" si="4"/>
        <v>0.66</v>
      </c>
      <c r="AJ14" s="16">
        <v>0</v>
      </c>
      <c r="AL14" s="35" t="s">
        <v>89</v>
      </c>
      <c r="AM14" s="36">
        <v>60</v>
      </c>
      <c r="AN14" s="36">
        <v>50</v>
      </c>
      <c r="AO14" s="36">
        <v>0</v>
      </c>
      <c r="AP14" s="36">
        <v>0</v>
      </c>
      <c r="AQ14" s="37">
        <f t="shared" si="5"/>
        <v>0.275</v>
      </c>
      <c r="AR14" s="12">
        <v>0</v>
      </c>
    </row>
    <row r="15" spans="1:44" ht="12.75">
      <c r="A15" s="1">
        <f t="shared" si="0"/>
        <v>30</v>
      </c>
      <c r="B15" s="29">
        <f t="shared" si="1"/>
        <v>96.9925</v>
      </c>
      <c r="C15" s="29" t="str">
        <f t="shared" si="2"/>
        <v>izvrstan (5)</v>
      </c>
      <c r="D15" s="30" t="s">
        <v>59</v>
      </c>
      <c r="E15" s="31" t="s">
        <v>90</v>
      </c>
      <c r="F15" s="31" t="s">
        <v>91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/>
      <c r="U15" s="22"/>
      <c r="V15" s="23">
        <f t="shared" si="3"/>
        <v>1</v>
      </c>
      <c r="W15" s="7">
        <v>1</v>
      </c>
      <c r="Y15" s="32">
        <v>90</v>
      </c>
      <c r="Z15" s="32">
        <v>100</v>
      </c>
      <c r="AA15" s="32">
        <v>100</v>
      </c>
      <c r="AB15" s="32">
        <v>90</v>
      </c>
      <c r="AC15" s="32">
        <v>100</v>
      </c>
      <c r="AD15" s="32">
        <v>95</v>
      </c>
      <c r="AE15" s="32">
        <v>95</v>
      </c>
      <c r="AF15" s="32">
        <v>78</v>
      </c>
      <c r="AG15" s="32">
        <v>80</v>
      </c>
      <c r="AH15" s="32">
        <v>95</v>
      </c>
      <c r="AI15" s="33">
        <f t="shared" si="4"/>
        <v>0.923</v>
      </c>
      <c r="AJ15" s="16">
        <v>2</v>
      </c>
      <c r="AK15" s="34"/>
      <c r="AL15" s="35" t="s">
        <v>92</v>
      </c>
      <c r="AM15" s="36">
        <v>95</v>
      </c>
      <c r="AN15" s="36">
        <v>100</v>
      </c>
      <c r="AO15" s="36">
        <v>100</v>
      </c>
      <c r="AP15" s="36">
        <v>100</v>
      </c>
      <c r="AQ15" s="37">
        <f t="shared" si="5"/>
        <v>0.9875</v>
      </c>
      <c r="AR15" s="12">
        <v>2</v>
      </c>
    </row>
    <row r="16" spans="1:44" ht="12.75">
      <c r="A16" s="1">
        <f t="shared" si="0"/>
        <v>12</v>
      </c>
      <c r="B16" s="29">
        <f t="shared" si="1"/>
        <v>73.55153846153846</v>
      </c>
      <c r="C16" s="29" t="str">
        <f t="shared" si="2"/>
        <v>nije pol.</v>
      </c>
      <c r="D16" s="38" t="s">
        <v>59</v>
      </c>
      <c r="E16" s="39" t="s">
        <v>93</v>
      </c>
      <c r="F16" s="39" t="s">
        <v>94</v>
      </c>
      <c r="G16" s="21">
        <v>2</v>
      </c>
      <c r="H16" s="21">
        <v>2</v>
      </c>
      <c r="I16" s="22">
        <v>2</v>
      </c>
      <c r="J16" s="22">
        <v>2</v>
      </c>
      <c r="K16" s="22">
        <v>2</v>
      </c>
      <c r="L16" s="22">
        <v>2</v>
      </c>
      <c r="M16" s="22"/>
      <c r="N16" s="22">
        <v>2</v>
      </c>
      <c r="O16" s="22">
        <v>2</v>
      </c>
      <c r="P16" s="22">
        <v>2</v>
      </c>
      <c r="Q16" s="22">
        <v>2</v>
      </c>
      <c r="R16" s="22"/>
      <c r="S16" s="22">
        <v>2</v>
      </c>
      <c r="T16" s="21"/>
      <c r="U16" s="21"/>
      <c r="V16" s="23">
        <f t="shared" si="3"/>
        <v>0.8461538461538461</v>
      </c>
      <c r="W16" s="7">
        <v>0</v>
      </c>
      <c r="Y16" s="32">
        <v>90</v>
      </c>
      <c r="Z16" s="32">
        <v>95</v>
      </c>
      <c r="AA16" s="32">
        <v>95</v>
      </c>
      <c r="AB16" s="32">
        <v>94</v>
      </c>
      <c r="AC16" s="32">
        <v>100</v>
      </c>
      <c r="AD16" s="32">
        <v>100</v>
      </c>
      <c r="AE16" s="32">
        <v>89</v>
      </c>
      <c r="AF16" s="32">
        <v>68</v>
      </c>
      <c r="AG16" s="32">
        <v>85</v>
      </c>
      <c r="AH16" s="32">
        <v>58</v>
      </c>
      <c r="AI16" s="33">
        <f t="shared" si="4"/>
        <v>0.874</v>
      </c>
      <c r="AJ16" s="16">
        <v>1</v>
      </c>
      <c r="AL16" s="35" t="s">
        <v>95</v>
      </c>
      <c r="AM16" s="36">
        <v>85</v>
      </c>
      <c r="AN16" s="36">
        <v>95</v>
      </c>
      <c r="AO16" s="36">
        <v>90</v>
      </c>
      <c r="AP16" s="36">
        <v>90</v>
      </c>
      <c r="AQ16" s="37">
        <f t="shared" si="5"/>
        <v>0.9</v>
      </c>
      <c r="AR16" s="12">
        <v>1</v>
      </c>
    </row>
    <row r="17" spans="1:44" ht="12.75">
      <c r="A17" s="1">
        <f t="shared" si="0"/>
        <v>6</v>
      </c>
      <c r="B17" s="29">
        <f t="shared" si="1"/>
        <v>54.04</v>
      </c>
      <c r="C17" s="29" t="str">
        <f t="shared" si="2"/>
        <v>nije pol.</v>
      </c>
      <c r="D17" s="30" t="s">
        <v>59</v>
      </c>
      <c r="E17" s="42" t="s">
        <v>87</v>
      </c>
      <c r="F17" s="42" t="s">
        <v>96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/>
      <c r="U17" s="22"/>
      <c r="V17" s="23">
        <f t="shared" si="3"/>
        <v>1</v>
      </c>
      <c r="W17" s="7">
        <v>1</v>
      </c>
      <c r="Y17" s="32">
        <v>50</v>
      </c>
      <c r="Z17" s="32">
        <v>80</v>
      </c>
      <c r="AA17" s="32">
        <v>65</v>
      </c>
      <c r="AB17" s="32">
        <v>24</v>
      </c>
      <c r="AC17" s="32">
        <v>40</v>
      </c>
      <c r="AD17" s="32">
        <v>95</v>
      </c>
      <c r="AE17" s="32">
        <v>0</v>
      </c>
      <c r="AF17" s="32">
        <v>71</v>
      </c>
      <c r="AG17" s="32">
        <v>72</v>
      </c>
      <c r="AH17" s="32">
        <v>72</v>
      </c>
      <c r="AI17" s="33">
        <f t="shared" si="4"/>
        <v>0.569</v>
      </c>
      <c r="AJ17" s="16">
        <v>0</v>
      </c>
      <c r="AK17" s="34"/>
      <c r="AL17" s="35" t="s">
        <v>97</v>
      </c>
      <c r="AM17" s="36">
        <v>65</v>
      </c>
      <c r="AN17" s="36">
        <v>85</v>
      </c>
      <c r="AO17" s="36">
        <v>60</v>
      </c>
      <c r="AP17" s="36">
        <v>80</v>
      </c>
      <c r="AQ17" s="37">
        <f t="shared" si="5"/>
        <v>0.725</v>
      </c>
      <c r="AR17" s="12">
        <v>0</v>
      </c>
    </row>
    <row r="18" spans="1:44" ht="12.75">
      <c r="A18" s="1">
        <f t="shared" si="0"/>
        <v>6</v>
      </c>
      <c r="B18" s="29">
        <f t="shared" si="1"/>
        <v>58.35326923076923</v>
      </c>
      <c r="C18" s="29" t="str">
        <f t="shared" si="2"/>
        <v>nije pol.</v>
      </c>
      <c r="D18" s="1" t="s">
        <v>59</v>
      </c>
      <c r="E18" s="31" t="s">
        <v>98</v>
      </c>
      <c r="F18" s="31" t="s">
        <v>99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/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/>
      <c r="U18" s="22"/>
      <c r="V18" s="23">
        <f t="shared" si="3"/>
        <v>0.9230769230769231</v>
      </c>
      <c r="W18" s="7">
        <v>1</v>
      </c>
      <c r="Y18" s="32">
        <v>75</v>
      </c>
      <c r="Z18" s="32">
        <v>80</v>
      </c>
      <c r="AA18" s="32">
        <v>55</v>
      </c>
      <c r="AB18" s="32">
        <v>71</v>
      </c>
      <c r="AC18" s="32">
        <v>73</v>
      </c>
      <c r="AD18" s="32">
        <v>76</v>
      </c>
      <c r="AE18" s="32">
        <v>38</v>
      </c>
      <c r="AF18" s="32">
        <v>67</v>
      </c>
      <c r="AG18" s="32">
        <v>28</v>
      </c>
      <c r="AH18" s="32">
        <v>53</v>
      </c>
      <c r="AI18" s="33">
        <f t="shared" si="4"/>
        <v>0.616</v>
      </c>
      <c r="AJ18" s="16">
        <v>0</v>
      </c>
      <c r="AK18" s="34"/>
      <c r="AL18" s="35" t="s">
        <v>100</v>
      </c>
      <c r="AM18" s="45">
        <v>85</v>
      </c>
      <c r="AN18" s="36">
        <v>95</v>
      </c>
      <c r="AO18" s="36">
        <v>85</v>
      </c>
      <c r="AP18" s="36">
        <v>80</v>
      </c>
      <c r="AQ18" s="37">
        <f t="shared" si="5"/>
        <v>0.8625</v>
      </c>
      <c r="AR18" s="12">
        <v>0</v>
      </c>
    </row>
    <row r="19" spans="1:44" ht="12.75">
      <c r="A19" s="1">
        <f t="shared" si="0"/>
        <v>6</v>
      </c>
      <c r="B19" s="29">
        <f t="shared" si="1"/>
        <v>63.847884615384615</v>
      </c>
      <c r="C19" s="29" t="str">
        <f t="shared" si="2"/>
        <v>nije pol.</v>
      </c>
      <c r="D19" s="1" t="s">
        <v>59</v>
      </c>
      <c r="E19" s="31" t="s">
        <v>101</v>
      </c>
      <c r="F19" s="31" t="s">
        <v>102</v>
      </c>
      <c r="G19" s="21">
        <v>2</v>
      </c>
      <c r="H19" s="21">
        <v>2</v>
      </c>
      <c r="I19" s="22">
        <v>2</v>
      </c>
      <c r="J19" s="22"/>
      <c r="K19" s="22"/>
      <c r="L19" s="22">
        <v>2</v>
      </c>
      <c r="M19" s="22">
        <v>2</v>
      </c>
      <c r="N19" s="22"/>
      <c r="O19" s="22"/>
      <c r="P19" s="22"/>
      <c r="Q19" s="22"/>
      <c r="R19" s="22"/>
      <c r="S19" s="22">
        <v>2</v>
      </c>
      <c r="T19" s="21"/>
      <c r="U19" s="21"/>
      <c r="V19" s="23">
        <f t="shared" si="3"/>
        <v>0.46153846153846156</v>
      </c>
      <c r="W19" s="7">
        <v>0</v>
      </c>
      <c r="Y19" s="32">
        <v>83</v>
      </c>
      <c r="Z19" s="32">
        <v>85</v>
      </c>
      <c r="AA19" s="32">
        <v>95</v>
      </c>
      <c r="AB19" s="32">
        <v>84</v>
      </c>
      <c r="AC19" s="32">
        <v>100</v>
      </c>
      <c r="AD19" s="32">
        <v>95</v>
      </c>
      <c r="AE19" s="32">
        <v>80</v>
      </c>
      <c r="AF19" s="32">
        <v>97</v>
      </c>
      <c r="AG19" s="32">
        <v>88</v>
      </c>
      <c r="AH19" s="32">
        <v>80</v>
      </c>
      <c r="AI19" s="33">
        <f t="shared" si="4"/>
        <v>0.887</v>
      </c>
      <c r="AJ19" s="16">
        <v>1</v>
      </c>
      <c r="AL19" s="35" t="s">
        <v>103</v>
      </c>
      <c r="AM19" s="36">
        <v>70</v>
      </c>
      <c r="AN19" s="36">
        <v>100</v>
      </c>
      <c r="AO19" s="36">
        <v>90</v>
      </c>
      <c r="AP19" s="36">
        <v>95</v>
      </c>
      <c r="AQ19" s="37">
        <f t="shared" si="5"/>
        <v>0.8875</v>
      </c>
      <c r="AR19" s="12">
        <v>0</v>
      </c>
    </row>
    <row r="20" spans="1:44" ht="12.75">
      <c r="A20" s="1">
        <f t="shared" si="0"/>
        <v>6</v>
      </c>
      <c r="B20" s="29">
        <f t="shared" si="1"/>
        <v>64.61576923076923</v>
      </c>
      <c r="C20" s="29" t="str">
        <f t="shared" si="2"/>
        <v>nije pol.</v>
      </c>
      <c r="D20" s="38" t="s">
        <v>59</v>
      </c>
      <c r="E20" s="39" t="s">
        <v>104</v>
      </c>
      <c r="F20" s="39" t="s">
        <v>105</v>
      </c>
      <c r="G20" s="21">
        <v>2</v>
      </c>
      <c r="H20" s="21">
        <v>2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22">
        <v>2</v>
      </c>
      <c r="P20" s="22">
        <v>2</v>
      </c>
      <c r="Q20" s="22"/>
      <c r="R20" s="22">
        <v>2</v>
      </c>
      <c r="S20" s="22">
        <v>2</v>
      </c>
      <c r="T20" s="21"/>
      <c r="U20" s="21"/>
      <c r="V20" s="23">
        <f t="shared" si="3"/>
        <v>0.9230769230769231</v>
      </c>
      <c r="W20" s="7">
        <v>1</v>
      </c>
      <c r="Y20" s="32">
        <v>95</v>
      </c>
      <c r="Z20" s="32">
        <v>85</v>
      </c>
      <c r="AA20" s="32">
        <v>100</v>
      </c>
      <c r="AB20" s="32">
        <v>78</v>
      </c>
      <c r="AC20" s="32">
        <v>90</v>
      </c>
      <c r="AD20" s="32">
        <v>100</v>
      </c>
      <c r="AE20" s="32">
        <v>71</v>
      </c>
      <c r="AF20" s="32">
        <v>77</v>
      </c>
      <c r="AG20" s="32">
        <v>90</v>
      </c>
      <c r="AH20" s="32">
        <v>0</v>
      </c>
      <c r="AI20" s="33">
        <f t="shared" si="4"/>
        <v>0.786</v>
      </c>
      <c r="AJ20" s="16">
        <v>0</v>
      </c>
      <c r="AL20" s="35" t="s">
        <v>106</v>
      </c>
      <c r="AM20" s="36">
        <v>85</v>
      </c>
      <c r="AN20" s="36">
        <v>100</v>
      </c>
      <c r="AO20" s="36">
        <v>85</v>
      </c>
      <c r="AP20" s="36">
        <v>80</v>
      </c>
      <c r="AQ20" s="37">
        <f t="shared" si="5"/>
        <v>0.875</v>
      </c>
      <c r="AR20" s="12">
        <v>0</v>
      </c>
    </row>
    <row r="21" spans="1:44" ht="12.75">
      <c r="A21" s="1">
        <f t="shared" si="0"/>
        <v>6</v>
      </c>
      <c r="B21" s="29">
        <f t="shared" si="1"/>
        <v>52.955769230769235</v>
      </c>
      <c r="C21" s="29" t="str">
        <f t="shared" si="2"/>
        <v>nije pol.</v>
      </c>
      <c r="D21" s="1" t="s">
        <v>59</v>
      </c>
      <c r="E21" s="31" t="s">
        <v>107</v>
      </c>
      <c r="F21" s="31" t="s">
        <v>108</v>
      </c>
      <c r="G21" s="21">
        <v>2</v>
      </c>
      <c r="H21" s="21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/>
      <c r="R21" s="22">
        <v>2</v>
      </c>
      <c r="S21" s="22">
        <v>2</v>
      </c>
      <c r="T21" s="21"/>
      <c r="U21" s="21"/>
      <c r="V21" s="23">
        <f t="shared" si="3"/>
        <v>0.9230769230769231</v>
      </c>
      <c r="W21" s="7">
        <v>1</v>
      </c>
      <c r="Y21" s="32">
        <v>85</v>
      </c>
      <c r="Z21" s="32">
        <v>70</v>
      </c>
      <c r="AA21" s="32">
        <v>55</v>
      </c>
      <c r="AB21" s="32">
        <v>73</v>
      </c>
      <c r="AC21" s="32">
        <v>70</v>
      </c>
      <c r="AD21" s="32">
        <v>50</v>
      </c>
      <c r="AE21" s="32">
        <v>57</v>
      </c>
      <c r="AF21" s="32">
        <v>60</v>
      </c>
      <c r="AG21" s="32">
        <v>0</v>
      </c>
      <c r="AH21" s="32">
        <v>40</v>
      </c>
      <c r="AI21" s="33">
        <f t="shared" si="4"/>
        <v>0.56</v>
      </c>
      <c r="AJ21" s="16">
        <v>0</v>
      </c>
      <c r="AL21" s="35" t="s">
        <v>109</v>
      </c>
      <c r="AM21" s="36">
        <v>65</v>
      </c>
      <c r="AN21" s="36">
        <v>70</v>
      </c>
      <c r="AO21" s="36">
        <v>70</v>
      </c>
      <c r="AP21" s="36">
        <v>85</v>
      </c>
      <c r="AQ21" s="37">
        <f t="shared" si="5"/>
        <v>0.725</v>
      </c>
      <c r="AR21" s="12">
        <v>0</v>
      </c>
    </row>
    <row r="22" spans="1:44" ht="12.75">
      <c r="A22" s="1">
        <f t="shared" si="0"/>
        <v>0</v>
      </c>
      <c r="B22" s="29">
        <f t="shared" si="1"/>
        <v>40.73923076923077</v>
      </c>
      <c r="C22" s="29" t="str">
        <f t="shared" si="2"/>
        <v>nije odg.</v>
      </c>
      <c r="D22" s="38" t="s">
        <v>56</v>
      </c>
      <c r="E22" s="39" t="s">
        <v>110</v>
      </c>
      <c r="F22" s="39" t="s">
        <v>111</v>
      </c>
      <c r="G22" s="21"/>
      <c r="H22" s="21"/>
      <c r="I22" s="22">
        <v>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1"/>
      <c r="U22" s="21"/>
      <c r="V22" s="23">
        <f t="shared" si="3"/>
        <v>0.07692307692307693</v>
      </c>
      <c r="W22" s="7">
        <v>0</v>
      </c>
      <c r="Y22" s="32">
        <v>90</v>
      </c>
      <c r="Z22" s="32">
        <v>85</v>
      </c>
      <c r="AA22" s="32">
        <v>60</v>
      </c>
      <c r="AB22" s="32">
        <v>18</v>
      </c>
      <c r="AC22" s="32">
        <v>32</v>
      </c>
      <c r="AD22" s="32">
        <v>100</v>
      </c>
      <c r="AE22" s="32">
        <v>62</v>
      </c>
      <c r="AF22" s="32">
        <v>67</v>
      </c>
      <c r="AG22" s="32">
        <v>76</v>
      </c>
      <c r="AH22" s="32">
        <v>52</v>
      </c>
      <c r="AI22" s="33">
        <f t="shared" si="4"/>
        <v>0.642</v>
      </c>
      <c r="AJ22" s="16">
        <v>0</v>
      </c>
      <c r="AL22" s="35" t="s">
        <v>112</v>
      </c>
      <c r="AM22" s="36">
        <v>70</v>
      </c>
      <c r="AN22" s="36">
        <v>50</v>
      </c>
      <c r="AO22" s="36">
        <v>80</v>
      </c>
      <c r="AP22" s="36">
        <v>80</v>
      </c>
      <c r="AQ22" s="37">
        <f t="shared" si="5"/>
        <v>0.7</v>
      </c>
      <c r="AR22" s="12">
        <v>0</v>
      </c>
    </row>
    <row r="23" spans="7:44" ht="12.75">
      <c r="G23" s="1">
        <f aca="true" t="shared" si="6" ref="G23:S23">COUNT(G4:G22)</f>
        <v>12</v>
      </c>
      <c r="H23" s="1">
        <f t="shared" si="6"/>
        <v>14</v>
      </c>
      <c r="I23" s="1">
        <f t="shared" si="6"/>
        <v>19</v>
      </c>
      <c r="J23" s="1">
        <f t="shared" si="6"/>
        <v>16</v>
      </c>
      <c r="K23" s="1">
        <f t="shared" si="6"/>
        <v>14</v>
      </c>
      <c r="L23" s="1">
        <f t="shared" si="6"/>
        <v>16</v>
      </c>
      <c r="M23" s="1">
        <f t="shared" si="6"/>
        <v>7</v>
      </c>
      <c r="N23" s="1">
        <f t="shared" si="6"/>
        <v>12</v>
      </c>
      <c r="O23" s="1">
        <f t="shared" si="6"/>
        <v>15</v>
      </c>
      <c r="P23" s="1">
        <f t="shared" si="6"/>
        <v>14</v>
      </c>
      <c r="Q23" s="1">
        <f t="shared" si="6"/>
        <v>11</v>
      </c>
      <c r="R23" s="1">
        <f t="shared" si="6"/>
        <v>12</v>
      </c>
      <c r="S23" s="1">
        <f t="shared" si="6"/>
        <v>17</v>
      </c>
      <c r="V23" s="46">
        <f>(AVERAGE(V4:V20))</f>
        <v>0.7511312217194571</v>
      </c>
      <c r="W23" s="1">
        <f>SUM(W4:W22)</f>
        <v>7</v>
      </c>
      <c r="Y23" s="1">
        <f aca="true" t="shared" si="7" ref="Y23:AH23">ROUND(AVERAGE(Y4:Y20),0)</f>
        <v>80</v>
      </c>
      <c r="Z23" s="1">
        <f t="shared" si="7"/>
        <v>86</v>
      </c>
      <c r="AA23" s="1">
        <f t="shared" si="7"/>
        <v>85</v>
      </c>
      <c r="AB23" s="1">
        <f t="shared" si="7"/>
        <v>75</v>
      </c>
      <c r="AC23" s="1">
        <f t="shared" si="7"/>
        <v>74</v>
      </c>
      <c r="AD23" s="1">
        <f t="shared" si="7"/>
        <v>92</v>
      </c>
      <c r="AE23" s="1">
        <f t="shared" si="7"/>
        <v>65</v>
      </c>
      <c r="AF23" s="1">
        <f t="shared" si="7"/>
        <v>66</v>
      </c>
      <c r="AG23" s="1">
        <f t="shared" si="7"/>
        <v>69</v>
      </c>
      <c r="AH23" s="1">
        <f t="shared" si="7"/>
        <v>59</v>
      </c>
      <c r="AI23" s="46">
        <f>(AVERAGE(AI4:AI20))</f>
        <v>0.704764705882353</v>
      </c>
      <c r="AJ23" s="1">
        <f>SUM(AJ4:AJ22)</f>
        <v>8</v>
      </c>
      <c r="AM23" s="1">
        <f>ROUND(AVERAGE(AM4:AM20),0)</f>
        <v>83</v>
      </c>
      <c r="AN23" s="1">
        <f>ROUND(AVERAGE(AN4:AN20),0)</f>
        <v>92</v>
      </c>
      <c r="AO23" s="1">
        <f>ROUND(AVERAGE(AO4:AO20),0)</f>
        <v>84</v>
      </c>
      <c r="AP23" s="1">
        <f>ROUND(AVERAGE(AP4:AP20),0)</f>
        <v>79</v>
      </c>
      <c r="AQ23" s="46">
        <f>(AVERAGE(AQ4:AQ20))</f>
        <v>0.7948529411764705</v>
      </c>
      <c r="AR23" s="1">
        <f>SUM(AR4:AR22)</f>
        <v>10</v>
      </c>
    </row>
  </sheetData>
  <sheetProtection selectLockedCells="1" selectUnlockedCells="1"/>
  <printOptions/>
  <pageMargins left="0.3" right="0.3" top="0.3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Baumgartner</cp:lastModifiedBy>
  <dcterms:modified xsi:type="dcterms:W3CDTF">2020-01-29T10:21:12Z</dcterms:modified>
  <cp:category/>
  <cp:version/>
  <cp:contentType/>
  <cp:contentStatus/>
</cp:coreProperties>
</file>